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03"/>
  <workbookPr/>
  <mc:AlternateContent xmlns:mc="http://schemas.openxmlformats.org/markup-compatibility/2006">
    <mc:Choice Requires="x15">
      <x15ac:absPath xmlns:x15ac="http://schemas.microsoft.com/office/spreadsheetml/2010/11/ac" url="\\ychc-file-admin\Folder Redirection Admin\sbremner\Documents\Shelley\Procurement Policy  2015\"/>
    </mc:Choice>
  </mc:AlternateContent>
  <xr:revisionPtr revIDLastSave="0" documentId="8_{DBDADC52-DC97-4593-8F70-33C478B152A1}" xr6:coauthVersionLast="47" xr6:coauthVersionMax="47" xr10:uidLastSave="{00000000-0000-0000-0000-000000000000}"/>
  <bookViews>
    <workbookView xWindow="0" yWindow="0" windowWidth="23040" windowHeight="11235" xr2:uid="{00000000-000D-0000-FFFF-FFFF00000000}"/>
  </bookViews>
  <sheets>
    <sheet name="Score Sht" sheetId="2" r:id="rId1"/>
    <sheet name="Est Scor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3" i="1" l="1"/>
  <c r="C4" i="1"/>
  <c r="C2" i="1"/>
  <c r="G5" i="1"/>
  <c r="G7" i="1" s="1"/>
  <c r="H5" i="1"/>
  <c r="H7" i="1" s="1"/>
  <c r="F5" i="1"/>
  <c r="F7" i="1" s="1"/>
  <c r="D5" i="1"/>
  <c r="E5" i="1"/>
  <c r="B5" i="1"/>
  <c r="B7" i="1" s="1"/>
  <c r="E9" i="1" l="1"/>
  <c r="E10" i="1" s="1"/>
  <c r="E7" i="1"/>
  <c r="G9" i="1"/>
  <c r="G10" i="1" s="1"/>
  <c r="H9" i="1"/>
  <c r="D6" i="1"/>
  <c r="D7" i="1" s="1"/>
  <c r="H15" i="1" s="1"/>
  <c r="H17" i="1" s="1"/>
  <c r="C5" i="1"/>
  <c r="C7" i="1" s="1"/>
  <c r="E16" i="1" s="1"/>
  <c r="F9" i="1"/>
  <c r="D9" i="1"/>
  <c r="D10" i="1" s="1"/>
  <c r="H12" i="1"/>
  <c r="E12" i="1"/>
  <c r="F12" i="1"/>
  <c r="G12" i="1"/>
  <c r="H18" i="1" l="1"/>
  <c r="E15" i="1"/>
  <c r="D12" i="1"/>
  <c r="F16" i="1" l="1"/>
  <c r="F17" i="1"/>
  <c r="F18" i="1"/>
</calcChain>
</file>

<file path=xl/sharedStrings.xml><?xml version="1.0" encoding="utf-8"?>
<sst xmlns="http://schemas.openxmlformats.org/spreadsheetml/2006/main" count="40" uniqueCount="36">
  <si>
    <t>Yakutat Community Health Care Center                                                                                                                                                                                                                                                                                                                                                                  Rural Health Care Telecommunications Program  Bid Evaluation Matrix</t>
  </si>
  <si>
    <t xml:space="preserve">BID # 1                                        </t>
  </si>
  <si>
    <t>BID # 2</t>
  </si>
  <si>
    <t>BID # 3</t>
  </si>
  <si>
    <t>CATEGORY</t>
  </si>
  <si>
    <t xml:space="preserve">Company Name here  </t>
  </si>
  <si>
    <t>Company Name here</t>
  </si>
  <si>
    <t>Total Possible Points</t>
  </si>
  <si>
    <t>Address, Contact number, Date of contact</t>
  </si>
  <si>
    <t xml:space="preserve">ATTACH Bid  DOCUMENTATION TO THIS FORM </t>
  </si>
  <si>
    <t>Cost</t>
  </si>
  <si>
    <t>Reliability of Service</t>
  </si>
  <si>
    <t>Bandwidth</t>
  </si>
  <si>
    <t>Prior Experience including Past Performance</t>
  </si>
  <si>
    <r>
      <rPr>
        <sz val="18"/>
        <color rgb="FFFF0000"/>
        <rFont val="Calibri"/>
        <family val="2"/>
        <scheme val="minor"/>
      </rPr>
      <t xml:space="preserve">Winning Bid:           </t>
    </r>
    <r>
      <rPr>
        <sz val="14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</t>
    </r>
    <r>
      <rPr>
        <sz val="18"/>
        <color rgb="FFFF0000"/>
        <rFont val="Calibri"/>
        <family val="2"/>
        <scheme val="minor"/>
      </rPr>
      <t xml:space="preserve">  NAME here</t>
    </r>
  </si>
  <si>
    <t xml:space="preserve">Technical Support </t>
  </si>
  <si>
    <t xml:space="preserve">Approved by:  Rhoda Jensen, Chief Executive Officer                              (or Designee) </t>
  </si>
  <si>
    <t xml:space="preserve">Signature </t>
  </si>
  <si>
    <t>Date</t>
  </si>
  <si>
    <t>Estimate (no      Contingency)</t>
  </si>
  <si>
    <t>Estimate (w/ Contingency)</t>
  </si>
  <si>
    <t>JYL</t>
  </si>
  <si>
    <t>LCG</t>
  </si>
  <si>
    <t>AA (low)</t>
  </si>
  <si>
    <t>AA (mid)</t>
  </si>
  <si>
    <t>AA (high)</t>
  </si>
  <si>
    <t>Design</t>
  </si>
  <si>
    <t>Commissioning</t>
  </si>
  <si>
    <t>Construction</t>
  </si>
  <si>
    <t>Sub total</t>
  </si>
  <si>
    <t>Warranty</t>
  </si>
  <si>
    <t>Total</t>
  </si>
  <si>
    <t>Percent of Lowest</t>
  </si>
  <si>
    <t>Points</t>
  </si>
  <si>
    <t>Ave</t>
  </si>
  <si>
    <t>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</si>
</sst>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quotePrefix="1" applyAlignment="1">
      <alignment horizontal="right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1" xfId="0" applyBorder="1"/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tabSelected="1" view="pageLayout" zoomScale="75" zoomScaleNormal="75" zoomScalePageLayoutView="75" workbookViewId="0">
      <selection activeCell="I9" sqref="I9"/>
    </sheetView>
  </sheetViews>
  <sheetFormatPr defaultRowHeight="15"/>
  <cols>
    <col min="1" max="1" width="38.7109375" style="16" customWidth="1"/>
    <col min="2" max="2" width="14.5703125" style="18" customWidth="1"/>
    <col min="3" max="3" width="31.85546875" style="2" customWidth="1"/>
    <col min="4" max="4" width="31.7109375" style="2" customWidth="1"/>
    <col min="5" max="5" width="33.140625" style="2" customWidth="1"/>
    <col min="6" max="6" width="31.140625" style="2" customWidth="1"/>
    <col min="7" max="7" width="28.7109375" customWidth="1"/>
  </cols>
  <sheetData>
    <row r="1" spans="1:7" ht="90.75" customHeight="1">
      <c r="A1" s="38" t="s">
        <v>0</v>
      </c>
      <c r="B1" s="39"/>
      <c r="C1" s="39"/>
      <c r="D1" s="39"/>
      <c r="E1" s="39"/>
      <c r="F1" s="39"/>
      <c r="G1" s="40"/>
    </row>
    <row r="2" spans="1:7" ht="39" customHeight="1">
      <c r="A2" s="25"/>
      <c r="B2" s="26"/>
      <c r="C2" s="28" t="s">
        <v>1</v>
      </c>
      <c r="D2" s="28" t="s">
        <v>2</v>
      </c>
      <c r="E2" s="28" t="s">
        <v>3</v>
      </c>
      <c r="F2" s="49"/>
      <c r="G2" s="50"/>
    </row>
    <row r="3" spans="1:7" s="17" customFormat="1" ht="81" customHeight="1">
      <c r="A3" s="19" t="s">
        <v>4</v>
      </c>
      <c r="C3" s="31" t="s">
        <v>5</v>
      </c>
      <c r="D3" s="31" t="s">
        <v>6</v>
      </c>
      <c r="E3" s="31" t="s">
        <v>5</v>
      </c>
      <c r="F3" s="47"/>
      <c r="G3" s="48"/>
    </row>
    <row r="4" spans="1:7" s="17" customFormat="1" ht="132.75" customHeight="1">
      <c r="A4" s="19"/>
      <c r="B4" s="24" t="s">
        <v>7</v>
      </c>
      <c r="C4" s="31" t="s">
        <v>8</v>
      </c>
      <c r="D4" s="31" t="s">
        <v>8</v>
      </c>
      <c r="E4" s="31" t="s">
        <v>8</v>
      </c>
      <c r="G4" s="31" t="s">
        <v>9</v>
      </c>
    </row>
    <row r="5" spans="1:7" ht="120.6" customHeight="1">
      <c r="A5" s="33" t="s">
        <v>10</v>
      </c>
      <c r="B5" s="21">
        <v>20</v>
      </c>
      <c r="C5" s="22"/>
      <c r="D5" s="20"/>
      <c r="E5" s="20"/>
      <c r="G5" s="29"/>
    </row>
    <row r="6" spans="1:7" ht="120.6" customHeight="1">
      <c r="A6" s="33" t="s">
        <v>11</v>
      </c>
      <c r="B6" s="21">
        <v>20</v>
      </c>
      <c r="C6" s="22"/>
      <c r="D6" s="20"/>
      <c r="E6" s="20"/>
      <c r="G6" s="29"/>
    </row>
    <row r="7" spans="1:7" ht="120.6" customHeight="1">
      <c r="A7" s="33" t="s">
        <v>12</v>
      </c>
      <c r="B7" s="21">
        <v>20</v>
      </c>
      <c r="C7" s="22"/>
      <c r="D7" s="20"/>
      <c r="E7" s="20"/>
      <c r="F7" s="27"/>
      <c r="G7" s="29"/>
    </row>
    <row r="8" spans="1:7" ht="120.6" customHeight="1">
      <c r="A8" s="33" t="s">
        <v>13</v>
      </c>
      <c r="B8" s="21">
        <v>20</v>
      </c>
      <c r="C8" s="22"/>
      <c r="D8" s="20"/>
      <c r="E8" s="20"/>
      <c r="F8" s="53" t="s">
        <v>14</v>
      </c>
      <c r="G8" s="54"/>
    </row>
    <row r="9" spans="1:7" ht="120.6" customHeight="1">
      <c r="A9" s="33" t="s">
        <v>15</v>
      </c>
      <c r="B9" s="21">
        <v>20</v>
      </c>
      <c r="C9" s="22"/>
      <c r="D9" s="20"/>
      <c r="E9" s="20"/>
      <c r="F9" s="55" t="s">
        <v>16</v>
      </c>
      <c r="G9" s="56"/>
    </row>
    <row r="10" spans="1:7" ht="39.75" customHeight="1">
      <c r="A10" s="23" t="s">
        <v>7</v>
      </c>
      <c r="B10" s="21">
        <f>B5+B6+B7+B8+B9</f>
        <v>100</v>
      </c>
      <c r="C10" s="21"/>
      <c r="D10" s="20"/>
      <c r="E10" s="20"/>
      <c r="F10" s="30" t="s">
        <v>17</v>
      </c>
      <c r="G10" s="32" t="s">
        <v>18</v>
      </c>
    </row>
    <row r="11" spans="1:7">
      <c r="A11" s="41"/>
      <c r="B11" s="43"/>
      <c r="C11" s="45"/>
      <c r="D11" s="36"/>
      <c r="E11" s="36"/>
      <c r="F11" s="34"/>
      <c r="G11" s="51"/>
    </row>
    <row r="12" spans="1:7" ht="29.25" customHeight="1">
      <c r="A12" s="42"/>
      <c r="B12" s="44"/>
      <c r="C12" s="46"/>
      <c r="D12" s="37"/>
      <c r="E12" s="37"/>
      <c r="F12" s="35"/>
      <c r="G12" s="52"/>
    </row>
  </sheetData>
  <mergeCells count="12">
    <mergeCell ref="F11:F12"/>
    <mergeCell ref="E11:E12"/>
    <mergeCell ref="A1:G1"/>
    <mergeCell ref="A11:A12"/>
    <mergeCell ref="B11:B12"/>
    <mergeCell ref="C11:C12"/>
    <mergeCell ref="D11:D12"/>
    <mergeCell ref="F3:G3"/>
    <mergeCell ref="F2:G2"/>
    <mergeCell ref="G11:G12"/>
    <mergeCell ref="F8:G8"/>
    <mergeCell ref="F9:G9"/>
  </mergeCells>
  <printOptions gridLines="1"/>
  <pageMargins left="0.25" right="0.25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workbookViewId="0">
      <selection activeCell="C26" sqref="C26"/>
    </sheetView>
  </sheetViews>
  <sheetFormatPr defaultRowHeight="15"/>
  <cols>
    <col min="1" max="1" width="15.7109375" customWidth="1"/>
    <col min="2" max="2" width="15.7109375" style="2" customWidth="1"/>
    <col min="3" max="3" width="13.28515625" style="2" customWidth="1"/>
    <col min="4" max="5" width="10.140625" style="2" bestFit="1" customWidth="1"/>
    <col min="6" max="6" width="9.140625" bestFit="1" customWidth="1"/>
    <col min="7" max="7" width="9.140625" style="2" bestFit="1" customWidth="1"/>
    <col min="8" max="8" width="10.140625" bestFit="1" customWidth="1"/>
  </cols>
  <sheetData>
    <row r="1" spans="1:8" s="1" customFormat="1" ht="28.15" customHeight="1">
      <c r="B1" s="12" t="s">
        <v>19</v>
      </c>
      <c r="C1" s="12" t="s">
        <v>20</v>
      </c>
      <c r="D1" s="12" t="s">
        <v>21</v>
      </c>
      <c r="E1" s="12" t="s">
        <v>22</v>
      </c>
      <c r="F1" s="13" t="s">
        <v>23</v>
      </c>
      <c r="G1" s="12" t="s">
        <v>24</v>
      </c>
      <c r="H1" s="13" t="s">
        <v>25</v>
      </c>
    </row>
    <row r="2" spans="1:8">
      <c r="A2" t="s">
        <v>26</v>
      </c>
      <c r="B2" s="3">
        <v>618062</v>
      </c>
      <c r="C2" s="3">
        <f>B2*1.1</f>
        <v>679868.20000000007</v>
      </c>
      <c r="D2" s="3">
        <v>668850</v>
      </c>
      <c r="E2" s="3">
        <v>545825</v>
      </c>
      <c r="F2" s="3">
        <v>562500</v>
      </c>
      <c r="G2" s="3">
        <v>625250</v>
      </c>
      <c r="H2" s="3">
        <v>693000</v>
      </c>
    </row>
    <row r="3" spans="1:8">
      <c r="A3" t="s">
        <v>27</v>
      </c>
      <c r="B3" s="3">
        <v>9000</v>
      </c>
      <c r="C3" s="3">
        <f t="shared" ref="C3:C4" si="0">B3*1.1</f>
        <v>9900</v>
      </c>
      <c r="D3" s="3">
        <v>13160</v>
      </c>
      <c r="E3" s="3">
        <v>12330</v>
      </c>
      <c r="F3" s="3">
        <v>4000</v>
      </c>
      <c r="G3" s="3">
        <v>5500</v>
      </c>
      <c r="H3" s="3">
        <v>7500</v>
      </c>
    </row>
    <row r="4" spans="1:8">
      <c r="A4" s="5" t="s">
        <v>28</v>
      </c>
      <c r="B4" s="6">
        <v>124169</v>
      </c>
      <c r="C4" s="6">
        <f t="shared" si="0"/>
        <v>136585.90000000002</v>
      </c>
      <c r="D4" s="6">
        <v>149060</v>
      </c>
      <c r="E4" s="6">
        <v>137000</v>
      </c>
      <c r="F4" s="6">
        <v>110000</v>
      </c>
      <c r="G4" s="6">
        <v>135000</v>
      </c>
      <c r="H4" s="6">
        <v>162000</v>
      </c>
    </row>
    <row r="5" spans="1:8">
      <c r="A5" s="4" t="s">
        <v>29</v>
      </c>
      <c r="B5" s="3">
        <f>SUM(B2:B4)</f>
        <v>751231</v>
      </c>
      <c r="C5" s="3">
        <f>SUM(C2:C4)</f>
        <v>826354.10000000009</v>
      </c>
      <c r="D5" s="3">
        <f t="shared" ref="D5:E5" si="1">SUM(D2:D4)</f>
        <v>831070</v>
      </c>
      <c r="E5" s="3">
        <f t="shared" si="1"/>
        <v>695155</v>
      </c>
      <c r="F5" s="3">
        <f t="shared" ref="F5" si="2">SUM(F2:F4)</f>
        <v>676500</v>
      </c>
      <c r="G5" s="3">
        <f t="shared" ref="G5" si="3">SUM(G2:G4)</f>
        <v>765750</v>
      </c>
      <c r="H5" s="3">
        <f t="shared" ref="H5" si="4">SUM(H2:H4)</f>
        <v>862500</v>
      </c>
    </row>
    <row r="6" spans="1:8">
      <c r="A6" s="5" t="s">
        <v>30</v>
      </c>
      <c r="B6" s="9"/>
      <c r="C6" s="9"/>
      <c r="D6" s="10">
        <f>D5*0.013</f>
        <v>10803.91</v>
      </c>
      <c r="E6" s="10">
        <v>11645</v>
      </c>
      <c r="F6" s="10">
        <v>6000</v>
      </c>
      <c r="G6" s="10">
        <v>8000</v>
      </c>
      <c r="H6" s="10">
        <v>11500</v>
      </c>
    </row>
    <row r="7" spans="1:8">
      <c r="A7" s="8" t="s">
        <v>31</v>
      </c>
      <c r="B7" s="3">
        <f t="shared" ref="B7:H7" si="5">B5+B6</f>
        <v>751231</v>
      </c>
      <c r="C7" s="3">
        <f t="shared" si="5"/>
        <v>826354.10000000009</v>
      </c>
      <c r="D7" s="14">
        <f t="shared" si="5"/>
        <v>841873.91</v>
      </c>
      <c r="E7" s="14">
        <f t="shared" si="5"/>
        <v>706800</v>
      </c>
      <c r="F7" s="3">
        <f t="shared" si="5"/>
        <v>682500</v>
      </c>
      <c r="G7" s="14">
        <f t="shared" si="5"/>
        <v>773750</v>
      </c>
      <c r="H7" s="3">
        <f t="shared" si="5"/>
        <v>874000</v>
      </c>
    </row>
    <row r="8" spans="1:8" ht="7.15" customHeight="1"/>
    <row r="9" spans="1:8">
      <c r="A9" t="s">
        <v>32</v>
      </c>
      <c r="D9" s="11">
        <f>$E$5/D5</f>
        <v>0.83645781943759245</v>
      </c>
      <c r="E9" s="11">
        <f>$E$5/E5</f>
        <v>1</v>
      </c>
      <c r="F9" s="11">
        <f>$E$5/F5</f>
        <v>1.0275757575757576</v>
      </c>
      <c r="G9" s="11">
        <f>$E$5/G5</f>
        <v>0.90780933725106105</v>
      </c>
      <c r="H9" s="11">
        <f>$E$5/H5</f>
        <v>0.80597681159420287</v>
      </c>
    </row>
    <row r="10" spans="1:8">
      <c r="A10" t="s">
        <v>33</v>
      </c>
      <c r="D10" s="15">
        <f>D9*15</f>
        <v>12.546867291563887</v>
      </c>
      <c r="E10" s="15">
        <f t="shared" ref="E10:G10" si="6">E9*15</f>
        <v>15</v>
      </c>
      <c r="F10" s="7"/>
      <c r="G10" s="15">
        <f t="shared" si="6"/>
        <v>13.617140058765916</v>
      </c>
      <c r="H10" s="7"/>
    </row>
    <row r="12" spans="1:8">
      <c r="D12" s="2">
        <f>$B$7/D7</f>
        <v>0.89233196453373875</v>
      </c>
      <c r="E12" s="2">
        <f t="shared" ref="E12:H12" si="7">$B$7/E7</f>
        <v>1.0628621958121109</v>
      </c>
      <c r="F12" s="2">
        <f t="shared" si="7"/>
        <v>1.1007047619047619</v>
      </c>
      <c r="G12" s="2">
        <f t="shared" si="7"/>
        <v>0.97089628432956376</v>
      </c>
      <c r="H12" s="2">
        <f t="shared" si="7"/>
        <v>0.85953203661327227</v>
      </c>
    </row>
    <row r="15" spans="1:8">
      <c r="D15" s="2" t="s">
        <v>34</v>
      </c>
      <c r="E15" s="2">
        <f>(D7+E7+F7+G7+H7)/5</f>
        <v>775784.78200000001</v>
      </c>
      <c r="H15">
        <f>(D7+E7+G7)/3</f>
        <v>774141.30333333334</v>
      </c>
    </row>
    <row r="16" spans="1:8">
      <c r="D16" s="2" t="s">
        <v>35</v>
      </c>
      <c r="E16" s="3">
        <f>(B5+C7)/2</f>
        <v>788792.55</v>
      </c>
      <c r="F16">
        <f>E15/E16</f>
        <v>0.98350926615622825</v>
      </c>
    </row>
    <row r="17" spans="6:8">
      <c r="F17">
        <f>B7/E15</f>
        <v>0.96834975038218785</v>
      </c>
      <c r="H17">
        <f>B7/H15</f>
        <v>0.97040552773158451</v>
      </c>
    </row>
    <row r="18" spans="6:8">
      <c r="F18">
        <f>C7/E15</f>
        <v>1.0651847254204068</v>
      </c>
      <c r="H18">
        <f>C7/H15</f>
        <v>1.0674460805047432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7737974A76254BB026A3F7FBC49A51" ma:contentTypeVersion="6" ma:contentTypeDescription="Create a new document." ma:contentTypeScope="" ma:versionID="81b72819f4d29e5a39183d225a083b65">
  <xsd:schema xmlns:xsd="http://www.w3.org/2001/XMLSchema" xmlns:xs="http://www.w3.org/2001/XMLSchema" xmlns:p="http://schemas.microsoft.com/office/2006/metadata/properties" xmlns:ns2="2e36c28d-073d-44b6-b236-e061e5012700" xmlns:ns3="3be9601d-9f78-42fd-bef5-c054d4bfeafc" targetNamespace="http://schemas.microsoft.com/office/2006/metadata/properties" ma:root="true" ma:fieldsID="5a2335cdc3c7f4a7b9817fe12331d72f" ns2:_="" ns3:_="">
    <xsd:import namespace="2e36c28d-073d-44b6-b236-e061e5012700"/>
    <xsd:import namespace="3be9601d-9f78-42fd-bef5-c054d4bfe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6c28d-073d-44b6-b236-e061e50127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9601d-9f78-42fd-bef5-c054d4bfea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515008-5AA0-4B5F-89DD-8A587D515FB2}"/>
</file>

<file path=customXml/itemProps2.xml><?xml version="1.0" encoding="utf-8"?>
<ds:datastoreItem xmlns:ds="http://schemas.openxmlformats.org/officeDocument/2006/customXml" ds:itemID="{B79B0BB2-FFD6-45F8-9E86-929A6A68616A}"/>
</file>

<file path=customXml/itemProps3.xml><?xml version="1.0" encoding="utf-8"?>
<ds:datastoreItem xmlns:ds="http://schemas.openxmlformats.org/officeDocument/2006/customXml" ds:itemID="{1BD47F4E-204D-45B9-8B50-086368D0D6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Leseman, Kelly B (IHS/AKA)</dc:creator>
  <cp:keywords/>
  <dc:description/>
  <cp:lastModifiedBy/>
  <cp:revision/>
  <dcterms:created xsi:type="dcterms:W3CDTF">2017-09-18T14:28:48Z</dcterms:created>
  <dcterms:modified xsi:type="dcterms:W3CDTF">2023-09-12T18:13:11Z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0x010100BC7737974A76254BB026A3F7FBC49A51</vt:lpwstr>
  </property>
</Properties>
</file>